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8A235B23-3EEE-48A0-967F-7EABCC3F61CA}" xr6:coauthVersionLast="36" xr6:coauthVersionMax="36" xr10:uidLastSave="{00000000-0000-0000-0000-000000000000}"/>
  <bookViews>
    <workbookView xWindow="360" yWindow="300" windowWidth="18735" windowHeight="11700" xr2:uid="{00000000-000D-0000-FFFF-FFFF00000000}"/>
  </bookViews>
  <sheets>
    <sheet name="da pubblicare" sheetId="4" r:id="rId1"/>
    <sheet name="Foglio1" sheetId="1" r:id="rId2"/>
    <sheet name="Foglio2" sheetId="2" r:id="rId3"/>
    <sheet name="Foglio3" sheetId="3" r:id="rId4"/>
  </sheets>
  <calcPr calcId="191029"/>
</workbook>
</file>

<file path=xl/calcChain.xml><?xml version="1.0" encoding="utf-8"?>
<calcChain xmlns="http://schemas.openxmlformats.org/spreadsheetml/2006/main">
  <c r="M24" i="4" l="1"/>
  <c r="K24" i="4"/>
  <c r="I24" i="4"/>
  <c r="G24" i="4"/>
  <c r="E24" i="4"/>
  <c r="C24" i="4"/>
  <c r="O24" i="4" s="1"/>
  <c r="O21" i="4"/>
  <c r="N21" i="4"/>
  <c r="N24" i="4" s="1"/>
  <c r="L21" i="4"/>
  <c r="J21" i="4"/>
  <c r="J24" i="4" s="1"/>
  <c r="H21" i="4"/>
  <c r="F21" i="4"/>
  <c r="D21" i="4"/>
  <c r="O18" i="4"/>
  <c r="O8" i="4" s="1"/>
  <c r="L18" i="4"/>
  <c r="H18" i="4"/>
  <c r="F18" i="4"/>
  <c r="D18" i="4"/>
  <c r="O15" i="4"/>
  <c r="H15" i="4"/>
  <c r="F15" i="4"/>
  <c r="D15" i="4"/>
  <c r="D24" i="4" s="1"/>
  <c r="O12" i="4"/>
  <c r="F12" i="4"/>
  <c r="H9" i="4"/>
  <c r="H24" i="4" s="1"/>
  <c r="F9" i="4"/>
  <c r="F24" i="4" s="1"/>
  <c r="N8" i="4"/>
  <c r="L8" i="4"/>
  <c r="J8" i="4"/>
  <c r="H8" i="4"/>
  <c r="A7" i="4"/>
  <c r="O21" i="1"/>
  <c r="O18" i="1"/>
  <c r="O15" i="1"/>
  <c r="N8" i="1"/>
  <c r="L8" i="1"/>
  <c r="J8" i="1"/>
  <c r="H8" i="1"/>
  <c r="L24" i="4" l="1"/>
  <c r="F8" i="4"/>
  <c r="D8" i="4"/>
  <c r="O12" i="1"/>
  <c r="D21" i="1" l="1"/>
  <c r="D18" i="1"/>
  <c r="D15" i="1"/>
  <c r="F21" i="1"/>
  <c r="F18" i="1"/>
  <c r="F15" i="1"/>
  <c r="F12" i="1"/>
  <c r="H21" i="1"/>
  <c r="N21" i="1" l="1"/>
  <c r="L21" i="1"/>
  <c r="L18" i="1"/>
  <c r="J21" i="1"/>
  <c r="F9" i="1"/>
  <c r="O8" i="1" l="1"/>
  <c r="H18" i="1"/>
  <c r="H9" i="1"/>
  <c r="D24" i="1" l="1"/>
  <c r="H15" i="1" l="1"/>
  <c r="L24" i="1" l="1"/>
  <c r="N24" i="1"/>
  <c r="M24" i="1"/>
  <c r="K24" i="1"/>
  <c r="I24" i="1"/>
  <c r="G24" i="1"/>
  <c r="E24" i="1"/>
  <c r="C24" i="1"/>
  <c r="J24" i="1"/>
  <c r="H24" i="1"/>
  <c r="O24" i="1" l="1"/>
  <c r="F24" i="1"/>
  <c r="A7" i="1"/>
  <c r="F8" i="1" l="1"/>
  <c r="D8" i="1"/>
</calcChain>
</file>

<file path=xl/sharedStrings.xml><?xml version="1.0" encoding="utf-8"?>
<sst xmlns="http://schemas.openxmlformats.org/spreadsheetml/2006/main" count="81" uniqueCount="29">
  <si>
    <t>POLIZIA MUNICIPALE</t>
  </si>
  <si>
    <t>SEG.GENERALE</t>
  </si>
  <si>
    <t>VALUTATI</t>
  </si>
  <si>
    <t>N</t>
  </si>
  <si>
    <t>%</t>
  </si>
  <si>
    <t>Punteggio fino a</t>
  </si>
  <si>
    <t xml:space="preserve">Punteggio da </t>
  </si>
  <si>
    <t>101 a 200</t>
  </si>
  <si>
    <t>201 a 300</t>
  </si>
  <si>
    <t>301 a 400</t>
  </si>
  <si>
    <t>401 a 500</t>
  </si>
  <si>
    <t>SETTORI</t>
  </si>
  <si>
    <t>TOTALI</t>
  </si>
  <si>
    <t xml:space="preserve">N.DIP VALUTATI </t>
  </si>
  <si>
    <t>% TOT.DIP.</t>
  </si>
  <si>
    <t>CULTURA, TURISMO</t>
  </si>
  <si>
    <t>AA.GG ENTR. E TRIBUTI</t>
  </si>
  <si>
    <t>E COMMERCIO</t>
  </si>
  <si>
    <t>FINANZIARIO</t>
  </si>
  <si>
    <t>SOCIALE SCUOLA</t>
  </si>
  <si>
    <t>LAVORI E OO.PP.</t>
  </si>
  <si>
    <t>SERVIZI ALLA CITTA</t>
  </si>
  <si>
    <t>GESTIONE/VALORIZZAZIONE</t>
  </si>
  <si>
    <t>DEL TERRITORIO</t>
  </si>
  <si>
    <t>DIREZIONE</t>
  </si>
  <si>
    <t>Il Responsabile Ufficio</t>
  </si>
  <si>
    <t>R.U. e Organizzazione</t>
  </si>
  <si>
    <t>Dott.ssa Claudia Masciotti</t>
  </si>
  <si>
    <t>VALUTAZIONE DIPENDENTI PER ATTRIBUZIONE COMPENSI INCENTIVANTI ANNO 2023 (liquidati nel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</si>
</sst>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0" fillId="0" borderId="6" xfId="0" applyBorder="1" applyAlignment="1"/>
    <xf numFmtId="0" fontId="0" fillId="0" borderId="10" xfId="0" applyBorder="1" applyAlignment="1"/>
    <xf numFmtId="0" fontId="0" fillId="4" borderId="1" xfId="0" applyFill="1" applyBorder="1" applyAlignment="1"/>
    <xf numFmtId="10" fontId="0" fillId="2" borderId="9" xfId="0" applyNumberFormat="1" applyFill="1" applyBorder="1" applyAlignment="1"/>
    <xf numFmtId="10" fontId="0" fillId="2" borderId="8" xfId="0" applyNumberFormat="1" applyFill="1" applyBorder="1" applyAlignment="1"/>
    <xf numFmtId="10" fontId="5" fillId="2" borderId="31" xfId="0" applyNumberFormat="1" applyFont="1" applyFill="1" applyBorder="1"/>
    <xf numFmtId="0" fontId="5" fillId="4" borderId="33" xfId="0" applyFont="1" applyFill="1" applyBorder="1" applyAlignment="1">
      <alignment horizontal="center"/>
    </xf>
    <xf numFmtId="10" fontId="5" fillId="2" borderId="33" xfId="0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2" borderId="24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0" fontId="0" fillId="11" borderId="25" xfId="0" applyNumberFormat="1" applyFill="1" applyBorder="1" applyAlignment="1">
      <alignment horizontal="center"/>
    </xf>
    <xf numFmtId="10" fontId="0" fillId="11" borderId="27" xfId="0" applyNumberFormat="1" applyFill="1" applyBorder="1" applyAlignment="1">
      <alignment horizontal="center"/>
    </xf>
    <xf numFmtId="10" fontId="0" fillId="11" borderId="29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0" fontId="0" fillId="10" borderId="11" xfId="0" applyNumberFormat="1" applyFill="1" applyBorder="1" applyAlignment="1">
      <alignment horizontal="center"/>
    </xf>
    <xf numFmtId="10" fontId="0" fillId="10" borderId="12" xfId="0" applyNumberFormat="1" applyFill="1" applyBorder="1" applyAlignment="1">
      <alignment horizontal="center"/>
    </xf>
    <xf numFmtId="10" fontId="0" fillId="10" borderId="10" xfId="0" applyNumberForma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0" fillId="9" borderId="7" xfId="0" applyFill="1" applyBorder="1"/>
    <xf numFmtId="0" fontId="1" fillId="6" borderId="2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0" fillId="9" borderId="3" xfId="0" applyFill="1" applyBorder="1"/>
    <xf numFmtId="0" fontId="0" fillId="9" borderId="26" xfId="0" applyFill="1" applyBorder="1"/>
    <xf numFmtId="0" fontId="0" fillId="9" borderId="5" xfId="0" applyFill="1" applyBorder="1"/>
    <xf numFmtId="10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10" fontId="0" fillId="0" borderId="6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10" fontId="0" fillId="0" borderId="12" xfId="0" applyNumberFormat="1" applyFill="1" applyBorder="1" applyAlignment="1">
      <alignment horizontal="center"/>
    </xf>
    <xf numFmtId="10" fontId="0" fillId="0" borderId="10" xfId="0" applyNumberForma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021A-8F00-47E1-9C05-0DE2EC10699C}">
  <dimension ref="A2:Q24"/>
  <sheetViews>
    <sheetView tabSelected="1" workbookViewId="0">
      <selection activeCell="F33" sqref="F33"/>
    </sheetView>
  </sheetViews>
  <sheetFormatPr defaultRowHeight="15" x14ac:dyDescent="0.25"/>
  <cols>
    <col min="2" max="2" width="8.5703125" customWidth="1"/>
    <col min="3" max="3" width="5.28515625" customWidth="1"/>
    <col min="4" max="4" width="12.7109375" customWidth="1"/>
    <col min="5" max="5" width="5" customWidth="1"/>
    <col min="6" max="6" width="10.140625" customWidth="1"/>
    <col min="7" max="7" width="4.5703125" customWidth="1"/>
    <col min="8" max="8" width="9.42578125" customWidth="1"/>
    <col min="9" max="9" width="4.85546875" customWidth="1"/>
    <col min="10" max="10" width="11.7109375" customWidth="1"/>
    <col min="11" max="11" width="5.5703125" customWidth="1"/>
    <col min="12" max="12" width="15.5703125" customWidth="1"/>
    <col min="13" max="13" width="4" customWidth="1"/>
    <col min="14" max="14" width="11.42578125" customWidth="1"/>
  </cols>
  <sheetData>
    <row r="2" spans="1:17" ht="15.75" thickBot="1" x14ac:dyDescent="0.3"/>
    <row r="3" spans="1:17" ht="18.75" x14ac:dyDescent="0.3">
      <c r="A3" s="11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"/>
      <c r="Q3" s="1"/>
    </row>
    <row r="4" spans="1:17" ht="21.75" thickBot="1" x14ac:dyDescent="0.4">
      <c r="A4" s="14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"/>
      <c r="Q4" s="1"/>
    </row>
    <row r="5" spans="1:17" ht="12" customHeight="1" x14ac:dyDescent="0.25">
      <c r="A5" s="31" t="s">
        <v>13</v>
      </c>
      <c r="B5" s="32"/>
      <c r="C5" s="85" t="s">
        <v>16</v>
      </c>
      <c r="D5" s="86"/>
      <c r="E5" s="85" t="s">
        <v>0</v>
      </c>
      <c r="F5" s="86"/>
      <c r="G5" s="85" t="s">
        <v>18</v>
      </c>
      <c r="H5" s="86"/>
      <c r="I5" s="85" t="s">
        <v>20</v>
      </c>
      <c r="J5" s="86"/>
      <c r="K5" s="85" t="s">
        <v>22</v>
      </c>
      <c r="L5" s="89"/>
      <c r="M5" s="85" t="s">
        <v>24</v>
      </c>
      <c r="N5" s="86"/>
      <c r="O5" s="17" t="s">
        <v>14</v>
      </c>
    </row>
    <row r="6" spans="1:17" ht="14.25" customHeight="1" thickBot="1" x14ac:dyDescent="0.3">
      <c r="A6" s="33"/>
      <c r="B6" s="34"/>
      <c r="C6" s="87" t="s">
        <v>15</v>
      </c>
      <c r="D6" s="88"/>
      <c r="E6" s="87" t="s">
        <v>17</v>
      </c>
      <c r="F6" s="88"/>
      <c r="G6" s="87" t="s">
        <v>19</v>
      </c>
      <c r="H6" s="88"/>
      <c r="I6" s="87" t="s">
        <v>21</v>
      </c>
      <c r="J6" s="88"/>
      <c r="K6" s="87" t="s">
        <v>23</v>
      </c>
      <c r="L6" s="90"/>
      <c r="M6" s="87" t="s">
        <v>1</v>
      </c>
      <c r="N6" s="88"/>
      <c r="O6" s="18"/>
    </row>
    <row r="7" spans="1:17" x14ac:dyDescent="0.25">
      <c r="A7" s="66">
        <f>C8+E8+G8+I8+K8+M8</f>
        <v>162</v>
      </c>
      <c r="B7" s="67"/>
      <c r="C7" s="2" t="s">
        <v>3</v>
      </c>
      <c r="D7" s="3" t="s">
        <v>4</v>
      </c>
      <c r="E7" s="2" t="s">
        <v>3</v>
      </c>
      <c r="F7" s="3" t="s">
        <v>4</v>
      </c>
      <c r="G7" s="2" t="s">
        <v>3</v>
      </c>
      <c r="H7" s="3" t="s">
        <v>4</v>
      </c>
      <c r="I7" s="2" t="s">
        <v>3</v>
      </c>
      <c r="J7" s="3" t="s">
        <v>4</v>
      </c>
      <c r="K7" s="2" t="s">
        <v>3</v>
      </c>
      <c r="L7" s="3" t="s">
        <v>4</v>
      </c>
      <c r="M7" s="2" t="s">
        <v>3</v>
      </c>
      <c r="N7" s="2" t="s">
        <v>4</v>
      </c>
      <c r="O7" s="19"/>
    </row>
    <row r="8" spans="1:17" x14ac:dyDescent="0.25">
      <c r="A8" s="68" t="s">
        <v>2</v>
      </c>
      <c r="B8" s="69"/>
      <c r="C8" s="4">
        <v>39</v>
      </c>
      <c r="D8" s="5">
        <f>C8*100/O24/100</f>
        <v>0.24074074074074073</v>
      </c>
      <c r="E8" s="4">
        <v>32</v>
      </c>
      <c r="F8" s="5">
        <f>100/O24*E8/100</f>
        <v>0.19753086419753085</v>
      </c>
      <c r="G8" s="4">
        <v>33</v>
      </c>
      <c r="H8" s="5">
        <f>G8*100/162/100</f>
        <v>0.20370370370370369</v>
      </c>
      <c r="I8" s="4">
        <v>33</v>
      </c>
      <c r="J8" s="5">
        <f>I8*100/162/100</f>
        <v>0.20370370370370369</v>
      </c>
      <c r="K8" s="4">
        <v>16</v>
      </c>
      <c r="L8" s="5">
        <f>K8*100/162/100</f>
        <v>9.8765432098765427E-2</v>
      </c>
      <c r="M8" s="4">
        <v>9</v>
      </c>
      <c r="N8" s="6">
        <f>M8*100/162/100</f>
        <v>5.5555555555555552E-2</v>
      </c>
      <c r="O8" s="7">
        <f>O21+O18+O15+O12+O9</f>
        <v>1</v>
      </c>
    </row>
    <row r="9" spans="1:17" x14ac:dyDescent="0.25">
      <c r="A9" s="53" t="s">
        <v>5</v>
      </c>
      <c r="B9" s="54"/>
      <c r="C9" s="25">
        <v>0</v>
      </c>
      <c r="D9" s="28"/>
      <c r="E9" s="25"/>
      <c r="F9" s="63">
        <f>100*E9/31/100</f>
        <v>0</v>
      </c>
      <c r="G9" s="25">
        <v>0</v>
      </c>
      <c r="H9" s="63">
        <f>100*G9/31/100</f>
        <v>0</v>
      </c>
      <c r="I9" s="25">
        <v>0</v>
      </c>
      <c r="J9" s="28"/>
      <c r="K9" s="25">
        <v>0</v>
      </c>
      <c r="L9" s="28"/>
      <c r="M9" s="25">
        <v>0</v>
      </c>
      <c r="N9" s="57"/>
      <c r="O9" s="22">
        <v>0</v>
      </c>
    </row>
    <row r="10" spans="1:17" x14ac:dyDescent="0.25">
      <c r="A10" s="55"/>
      <c r="B10" s="56"/>
      <c r="C10" s="26"/>
      <c r="D10" s="26"/>
      <c r="E10" s="26"/>
      <c r="F10" s="64"/>
      <c r="G10" s="26"/>
      <c r="H10" s="64"/>
      <c r="I10" s="26"/>
      <c r="J10" s="29"/>
      <c r="K10" s="26"/>
      <c r="L10" s="29"/>
      <c r="M10" s="26"/>
      <c r="N10" s="58"/>
      <c r="O10" s="23"/>
    </row>
    <row r="11" spans="1:17" x14ac:dyDescent="0.25">
      <c r="A11" s="47">
        <v>100</v>
      </c>
      <c r="B11" s="48"/>
      <c r="C11" s="27"/>
      <c r="D11" s="27"/>
      <c r="E11" s="27"/>
      <c r="F11" s="65"/>
      <c r="G11" s="27"/>
      <c r="H11" s="65"/>
      <c r="I11" s="27"/>
      <c r="J11" s="30"/>
      <c r="K11" s="27"/>
      <c r="L11" s="30"/>
      <c r="M11" s="27"/>
      <c r="N11" s="59"/>
      <c r="O11" s="24"/>
    </row>
    <row r="12" spans="1:17" x14ac:dyDescent="0.25">
      <c r="A12" s="49" t="s">
        <v>6</v>
      </c>
      <c r="B12" s="50"/>
      <c r="C12" s="25">
        <v>0</v>
      </c>
      <c r="D12" s="25"/>
      <c r="E12" s="25">
        <v>1</v>
      </c>
      <c r="F12" s="63">
        <f>100*E12/32/100</f>
        <v>3.125E-2</v>
      </c>
      <c r="G12" s="25">
        <v>0</v>
      </c>
      <c r="H12" s="35"/>
      <c r="I12" s="25">
        <v>0</v>
      </c>
      <c r="J12" s="28"/>
      <c r="K12" s="25">
        <v>0</v>
      </c>
      <c r="L12" s="28"/>
      <c r="M12" s="25">
        <v>0</v>
      </c>
      <c r="N12" s="57"/>
      <c r="O12" s="22">
        <f>100*1/162/100</f>
        <v>6.1728395061728392E-3</v>
      </c>
    </row>
    <row r="13" spans="1:17" x14ac:dyDescent="0.25">
      <c r="A13" s="49"/>
      <c r="B13" s="50"/>
      <c r="C13" s="26"/>
      <c r="D13" s="26"/>
      <c r="E13" s="26"/>
      <c r="F13" s="64"/>
      <c r="G13" s="26"/>
      <c r="H13" s="36"/>
      <c r="I13" s="26"/>
      <c r="J13" s="29"/>
      <c r="K13" s="26"/>
      <c r="L13" s="29"/>
      <c r="M13" s="26"/>
      <c r="N13" s="58"/>
      <c r="O13" s="23"/>
    </row>
    <row r="14" spans="1:17" x14ac:dyDescent="0.25">
      <c r="A14" s="51" t="s">
        <v>7</v>
      </c>
      <c r="B14" s="52"/>
      <c r="C14" s="27"/>
      <c r="D14" s="27"/>
      <c r="E14" s="27"/>
      <c r="F14" s="65"/>
      <c r="G14" s="27"/>
      <c r="H14" s="37"/>
      <c r="I14" s="27"/>
      <c r="J14" s="30"/>
      <c r="K14" s="27"/>
      <c r="L14" s="30"/>
      <c r="M14" s="27"/>
      <c r="N14" s="59"/>
      <c r="O14" s="24"/>
    </row>
    <row r="15" spans="1:17" x14ac:dyDescent="0.25">
      <c r="A15" s="72" t="s">
        <v>6</v>
      </c>
      <c r="B15" s="73"/>
      <c r="C15" s="25">
        <v>1</v>
      </c>
      <c r="D15" s="28">
        <f>C15/39/100*100</f>
        <v>2.564102564102564E-2</v>
      </c>
      <c r="E15" s="35">
        <v>0</v>
      </c>
      <c r="F15" s="63">
        <f>100*E15/32/100</f>
        <v>0</v>
      </c>
      <c r="G15" s="25">
        <v>0</v>
      </c>
      <c r="H15" s="63">
        <f>100*G15/44/100</f>
        <v>0</v>
      </c>
      <c r="I15" s="25">
        <v>0</v>
      </c>
      <c r="J15" s="28"/>
      <c r="K15" s="25">
        <v>0</v>
      </c>
      <c r="L15" s="28"/>
      <c r="M15" s="25">
        <v>0</v>
      </c>
      <c r="N15" s="57"/>
      <c r="O15" s="22">
        <f>100*1/162/100</f>
        <v>6.1728395061728392E-3</v>
      </c>
    </row>
    <row r="16" spans="1:17" x14ac:dyDescent="0.25">
      <c r="A16" s="74"/>
      <c r="B16" s="75"/>
      <c r="C16" s="26"/>
      <c r="D16" s="29"/>
      <c r="E16" s="36"/>
      <c r="F16" s="64"/>
      <c r="G16" s="26"/>
      <c r="H16" s="64"/>
      <c r="I16" s="26"/>
      <c r="J16" s="29"/>
      <c r="K16" s="26"/>
      <c r="L16" s="29"/>
      <c r="M16" s="26"/>
      <c r="N16" s="58"/>
      <c r="O16" s="23"/>
    </row>
    <row r="17" spans="1:15" x14ac:dyDescent="0.25">
      <c r="A17" s="76" t="s">
        <v>8</v>
      </c>
      <c r="B17" s="77"/>
      <c r="C17" s="27"/>
      <c r="D17" s="30"/>
      <c r="E17" s="37"/>
      <c r="F17" s="65"/>
      <c r="G17" s="27"/>
      <c r="H17" s="65"/>
      <c r="I17" s="27"/>
      <c r="J17" s="30"/>
      <c r="K17" s="27"/>
      <c r="L17" s="30"/>
      <c r="M17" s="27"/>
      <c r="N17" s="59"/>
      <c r="O17" s="24"/>
    </row>
    <row r="18" spans="1:15" x14ac:dyDescent="0.25">
      <c r="A18" s="78" t="s">
        <v>6</v>
      </c>
      <c r="B18" s="79"/>
      <c r="C18" s="25">
        <v>1</v>
      </c>
      <c r="D18" s="28">
        <f>C18/39/100*100</f>
        <v>2.564102564102564E-2</v>
      </c>
      <c r="E18" s="25">
        <v>9</v>
      </c>
      <c r="F18" s="63">
        <f>100*E18/32/100</f>
        <v>0.28125</v>
      </c>
      <c r="G18" s="25">
        <v>0</v>
      </c>
      <c r="H18" s="63">
        <f>100*G18/31/100</f>
        <v>0</v>
      </c>
      <c r="I18" s="25">
        <v>0</v>
      </c>
      <c r="J18" s="28"/>
      <c r="K18" s="25">
        <v>1</v>
      </c>
      <c r="L18" s="28">
        <f>100*K18/16/100</f>
        <v>6.25E-2</v>
      </c>
      <c r="M18" s="25">
        <v>0</v>
      </c>
      <c r="N18" s="60"/>
      <c r="O18" s="22">
        <f>100*11/162/100</f>
        <v>6.7901234567901231E-2</v>
      </c>
    </row>
    <row r="19" spans="1:15" x14ac:dyDescent="0.25">
      <c r="A19" s="80"/>
      <c r="B19" s="81"/>
      <c r="C19" s="26"/>
      <c r="D19" s="29"/>
      <c r="E19" s="26"/>
      <c r="F19" s="64"/>
      <c r="G19" s="26"/>
      <c r="H19" s="64"/>
      <c r="I19" s="26"/>
      <c r="J19" s="29"/>
      <c r="K19" s="26"/>
      <c r="L19" s="29"/>
      <c r="M19" s="26"/>
      <c r="N19" s="61"/>
      <c r="O19" s="23"/>
    </row>
    <row r="20" spans="1:15" x14ac:dyDescent="0.25">
      <c r="A20" s="70" t="s">
        <v>9</v>
      </c>
      <c r="B20" s="71"/>
      <c r="C20" s="27"/>
      <c r="D20" s="30"/>
      <c r="E20" s="27"/>
      <c r="F20" s="65"/>
      <c r="G20" s="27"/>
      <c r="H20" s="65"/>
      <c r="I20" s="27"/>
      <c r="J20" s="30"/>
      <c r="K20" s="27"/>
      <c r="L20" s="30"/>
      <c r="M20" s="27"/>
      <c r="N20" s="62"/>
      <c r="O20" s="24"/>
    </row>
    <row r="21" spans="1:15" x14ac:dyDescent="0.25">
      <c r="A21" s="41" t="s">
        <v>6</v>
      </c>
      <c r="B21" s="42"/>
      <c r="C21" s="25">
        <v>37</v>
      </c>
      <c r="D21" s="38">
        <f>100*C21/39/100</f>
        <v>0.94871794871794879</v>
      </c>
      <c r="E21" s="25">
        <v>22</v>
      </c>
      <c r="F21" s="38">
        <f>100*E21/32/100</f>
        <v>0.6875</v>
      </c>
      <c r="G21" s="25">
        <v>33</v>
      </c>
      <c r="H21" s="38">
        <f>100*G21/33/100</f>
        <v>1</v>
      </c>
      <c r="I21" s="25">
        <v>33</v>
      </c>
      <c r="J21" s="38">
        <f>100*I21/33/100</f>
        <v>1</v>
      </c>
      <c r="K21" s="25">
        <v>15</v>
      </c>
      <c r="L21" s="38">
        <f>100*K21/16/100</f>
        <v>0.9375</v>
      </c>
      <c r="M21" s="25">
        <v>9</v>
      </c>
      <c r="N21" s="38">
        <f>100*M21/9/100</f>
        <v>1</v>
      </c>
      <c r="O21" s="22">
        <f>100*149/162/100</f>
        <v>0.91975308641975306</v>
      </c>
    </row>
    <row r="22" spans="1:15" x14ac:dyDescent="0.25">
      <c r="A22" s="43"/>
      <c r="B22" s="44"/>
      <c r="C22" s="26"/>
      <c r="D22" s="39"/>
      <c r="E22" s="26"/>
      <c r="F22" s="39"/>
      <c r="G22" s="26"/>
      <c r="H22" s="39"/>
      <c r="I22" s="26"/>
      <c r="J22" s="39"/>
      <c r="K22" s="26"/>
      <c r="L22" s="39"/>
      <c r="M22" s="26"/>
      <c r="N22" s="39"/>
      <c r="O22" s="23"/>
    </row>
    <row r="23" spans="1:15" x14ac:dyDescent="0.25">
      <c r="A23" s="45" t="s">
        <v>10</v>
      </c>
      <c r="B23" s="46"/>
      <c r="C23" s="27"/>
      <c r="D23" s="40"/>
      <c r="E23" s="27"/>
      <c r="F23" s="40"/>
      <c r="G23" s="27"/>
      <c r="H23" s="40"/>
      <c r="I23" s="27"/>
      <c r="J23" s="40"/>
      <c r="K23" s="27"/>
      <c r="L23" s="40"/>
      <c r="M23" s="27"/>
      <c r="N23" s="40"/>
      <c r="O23" s="24"/>
    </row>
    <row r="24" spans="1:15" ht="15.75" thickBot="1" x14ac:dyDescent="0.3">
      <c r="A24" s="20" t="s">
        <v>12</v>
      </c>
      <c r="B24" s="21"/>
      <c r="C24" s="8">
        <f t="shared" ref="C24:N24" si="0">SUM(C9:C23)</f>
        <v>39</v>
      </c>
      <c r="D24" s="9">
        <f>D15+D18+D21</f>
        <v>1</v>
      </c>
      <c r="E24" s="8">
        <f t="shared" si="0"/>
        <v>32</v>
      </c>
      <c r="F24" s="9">
        <f t="shared" si="0"/>
        <v>1</v>
      </c>
      <c r="G24" s="8">
        <f t="shared" si="0"/>
        <v>33</v>
      </c>
      <c r="H24" s="9">
        <f t="shared" si="0"/>
        <v>1</v>
      </c>
      <c r="I24" s="8">
        <f t="shared" si="0"/>
        <v>33</v>
      </c>
      <c r="J24" s="9">
        <f t="shared" si="0"/>
        <v>1</v>
      </c>
      <c r="K24" s="8">
        <f t="shared" si="0"/>
        <v>16</v>
      </c>
      <c r="L24" s="9">
        <f t="shared" si="0"/>
        <v>1</v>
      </c>
      <c r="M24" s="8">
        <f t="shared" si="0"/>
        <v>9</v>
      </c>
      <c r="N24" s="9">
        <f t="shared" si="0"/>
        <v>1</v>
      </c>
      <c r="O24" s="10">
        <f>C24+E24+G24+I24+K24+M24</f>
        <v>162</v>
      </c>
    </row>
  </sheetData>
  <mergeCells count="94">
    <mergeCell ref="A23:B23"/>
    <mergeCell ref="A24:B24"/>
    <mergeCell ref="J21:J23"/>
    <mergeCell ref="K21:K23"/>
    <mergeCell ref="L21:L23"/>
    <mergeCell ref="M21:M23"/>
    <mergeCell ref="N21:N23"/>
    <mergeCell ref="O21:O23"/>
    <mergeCell ref="O18:O20"/>
    <mergeCell ref="A20:B20"/>
    <mergeCell ref="A21:B22"/>
    <mergeCell ref="C21:C23"/>
    <mergeCell ref="D21:D23"/>
    <mergeCell ref="E21:E23"/>
    <mergeCell ref="F21:F23"/>
    <mergeCell ref="G21:G23"/>
    <mergeCell ref="H21:H23"/>
    <mergeCell ref="I21:I23"/>
    <mergeCell ref="I18:I20"/>
    <mergeCell ref="J18:J20"/>
    <mergeCell ref="K18:K20"/>
    <mergeCell ref="L18:L20"/>
    <mergeCell ref="M18:M20"/>
    <mergeCell ref="N18:N20"/>
    <mergeCell ref="N15:N17"/>
    <mergeCell ref="O15:O17"/>
    <mergeCell ref="A17:B17"/>
    <mergeCell ref="A18:B19"/>
    <mergeCell ref="C18:C20"/>
    <mergeCell ref="D18:D20"/>
    <mergeCell ref="E18:E20"/>
    <mergeCell ref="F18:F20"/>
    <mergeCell ref="G18:G20"/>
    <mergeCell ref="H18:H20"/>
    <mergeCell ref="H15:H17"/>
    <mergeCell ref="I15:I17"/>
    <mergeCell ref="J15:J17"/>
    <mergeCell ref="K15:K17"/>
    <mergeCell ref="L15:L17"/>
    <mergeCell ref="M15:M17"/>
    <mergeCell ref="M12:M14"/>
    <mergeCell ref="N12:N14"/>
    <mergeCell ref="O12:O14"/>
    <mergeCell ref="A14:B14"/>
    <mergeCell ref="A15:B16"/>
    <mergeCell ref="C15:C17"/>
    <mergeCell ref="D15:D17"/>
    <mergeCell ref="E15:E17"/>
    <mergeCell ref="F15:F17"/>
    <mergeCell ref="G15:G17"/>
    <mergeCell ref="G12:G14"/>
    <mergeCell ref="H12:H14"/>
    <mergeCell ref="I12:I14"/>
    <mergeCell ref="J12:J14"/>
    <mergeCell ref="K12:K14"/>
    <mergeCell ref="L12:L14"/>
    <mergeCell ref="L9:L11"/>
    <mergeCell ref="M9:M11"/>
    <mergeCell ref="N9:N11"/>
    <mergeCell ref="O9:O11"/>
    <mergeCell ref="A11:B11"/>
    <mergeCell ref="A12:B13"/>
    <mergeCell ref="C12:C14"/>
    <mergeCell ref="D12:D14"/>
    <mergeCell ref="E12:E14"/>
    <mergeCell ref="F12:F14"/>
    <mergeCell ref="F9:F11"/>
    <mergeCell ref="G9:G11"/>
    <mergeCell ref="H9:H11"/>
    <mergeCell ref="I9:I11"/>
    <mergeCell ref="J9:J11"/>
    <mergeCell ref="K9:K11"/>
    <mergeCell ref="A7:B7"/>
    <mergeCell ref="A8:B8"/>
    <mergeCell ref="A9:B10"/>
    <mergeCell ref="C9:C11"/>
    <mergeCell ref="D9:D11"/>
    <mergeCell ref="E9:E11"/>
    <mergeCell ref="C6:D6"/>
    <mergeCell ref="E6:F6"/>
    <mergeCell ref="G6:H6"/>
    <mergeCell ref="I6:J6"/>
    <mergeCell ref="K6:L6"/>
    <mergeCell ref="M6:N6"/>
    <mergeCell ref="A3:O3"/>
    <mergeCell ref="A4:O4"/>
    <mergeCell ref="A5:B6"/>
    <mergeCell ref="C5:D5"/>
    <mergeCell ref="E5:F5"/>
    <mergeCell ref="G5:H5"/>
    <mergeCell ref="I5:J5"/>
    <mergeCell ref="K5:L5"/>
    <mergeCell ref="M5:N5"/>
    <mergeCell ref="O5:O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workbookViewId="0">
      <selection activeCell="T13" sqref="T13"/>
    </sheetView>
  </sheetViews>
  <sheetFormatPr defaultRowHeight="15" x14ac:dyDescent="0.25"/>
  <cols>
    <col min="2" max="2" width="8.5703125" customWidth="1"/>
    <col min="3" max="3" width="5.28515625" customWidth="1"/>
    <col min="4" max="4" width="12.7109375" customWidth="1"/>
    <col min="5" max="5" width="5" customWidth="1"/>
    <col min="6" max="6" width="10.140625" customWidth="1"/>
    <col min="7" max="7" width="4.5703125" customWidth="1"/>
    <col min="8" max="8" width="9.42578125" customWidth="1"/>
    <col min="9" max="9" width="4.85546875" customWidth="1"/>
    <col min="10" max="10" width="11.7109375" customWidth="1"/>
    <col min="11" max="11" width="5.5703125" customWidth="1"/>
    <col min="12" max="12" width="15.5703125" customWidth="1"/>
    <col min="13" max="13" width="4" customWidth="1"/>
    <col min="14" max="14" width="11.42578125" customWidth="1"/>
  </cols>
  <sheetData>
    <row r="2" spans="1:17" ht="15.75" thickBot="1" x14ac:dyDescent="0.3"/>
    <row r="3" spans="1:17" ht="18.75" x14ac:dyDescent="0.3">
      <c r="A3" s="11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"/>
      <c r="Q3" s="1"/>
    </row>
    <row r="4" spans="1:17" ht="21.75" thickBot="1" x14ac:dyDescent="0.4">
      <c r="A4" s="14" t="s">
        <v>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"/>
      <c r="Q4" s="1"/>
    </row>
    <row r="5" spans="1:17" ht="12" customHeight="1" x14ac:dyDescent="0.25">
      <c r="A5" s="31" t="s">
        <v>13</v>
      </c>
      <c r="B5" s="32"/>
      <c r="C5" s="85" t="s">
        <v>16</v>
      </c>
      <c r="D5" s="86"/>
      <c r="E5" s="85" t="s">
        <v>0</v>
      </c>
      <c r="F5" s="86"/>
      <c r="G5" s="85" t="s">
        <v>18</v>
      </c>
      <c r="H5" s="86"/>
      <c r="I5" s="85" t="s">
        <v>20</v>
      </c>
      <c r="J5" s="86"/>
      <c r="K5" s="85" t="s">
        <v>22</v>
      </c>
      <c r="L5" s="89"/>
      <c r="M5" s="85" t="s">
        <v>24</v>
      </c>
      <c r="N5" s="86"/>
      <c r="O5" s="17" t="s">
        <v>14</v>
      </c>
    </row>
    <row r="6" spans="1:17" ht="14.25" customHeight="1" thickBot="1" x14ac:dyDescent="0.3">
      <c r="A6" s="33"/>
      <c r="B6" s="34"/>
      <c r="C6" s="87" t="s">
        <v>15</v>
      </c>
      <c r="D6" s="88"/>
      <c r="E6" s="87" t="s">
        <v>17</v>
      </c>
      <c r="F6" s="88"/>
      <c r="G6" s="87" t="s">
        <v>19</v>
      </c>
      <c r="H6" s="88"/>
      <c r="I6" s="87" t="s">
        <v>21</v>
      </c>
      <c r="J6" s="88"/>
      <c r="K6" s="87" t="s">
        <v>23</v>
      </c>
      <c r="L6" s="90"/>
      <c r="M6" s="87" t="s">
        <v>1</v>
      </c>
      <c r="N6" s="88"/>
      <c r="O6" s="18"/>
    </row>
    <row r="7" spans="1:17" x14ac:dyDescent="0.25">
      <c r="A7" s="66">
        <f>C8+E8+G8+I8+K8+M8</f>
        <v>162</v>
      </c>
      <c r="B7" s="67"/>
      <c r="C7" s="2" t="s">
        <v>3</v>
      </c>
      <c r="D7" s="3" t="s">
        <v>4</v>
      </c>
      <c r="E7" s="2" t="s">
        <v>3</v>
      </c>
      <c r="F7" s="3" t="s">
        <v>4</v>
      </c>
      <c r="G7" s="2" t="s">
        <v>3</v>
      </c>
      <c r="H7" s="3" t="s">
        <v>4</v>
      </c>
      <c r="I7" s="2" t="s">
        <v>3</v>
      </c>
      <c r="J7" s="3" t="s">
        <v>4</v>
      </c>
      <c r="K7" s="2" t="s">
        <v>3</v>
      </c>
      <c r="L7" s="3" t="s">
        <v>4</v>
      </c>
      <c r="M7" s="2" t="s">
        <v>3</v>
      </c>
      <c r="N7" s="2" t="s">
        <v>4</v>
      </c>
      <c r="O7" s="19"/>
    </row>
    <row r="8" spans="1:17" x14ac:dyDescent="0.25">
      <c r="A8" s="68" t="s">
        <v>2</v>
      </c>
      <c r="B8" s="69"/>
      <c r="C8" s="4">
        <v>39</v>
      </c>
      <c r="D8" s="5">
        <f>C8*100/O24/100</f>
        <v>0.24074074074074073</v>
      </c>
      <c r="E8" s="4">
        <v>32</v>
      </c>
      <c r="F8" s="5">
        <f>100/O24*E8/100</f>
        <v>0.19753086419753085</v>
      </c>
      <c r="G8" s="4">
        <v>33</v>
      </c>
      <c r="H8" s="5">
        <f>G8*100/162/100</f>
        <v>0.20370370370370369</v>
      </c>
      <c r="I8" s="4">
        <v>33</v>
      </c>
      <c r="J8" s="5">
        <f>I8*100/162/100</f>
        <v>0.20370370370370369</v>
      </c>
      <c r="K8" s="4">
        <v>16</v>
      </c>
      <c r="L8" s="5">
        <f>K8*100/162/100</f>
        <v>9.8765432098765427E-2</v>
      </c>
      <c r="M8" s="4">
        <v>9</v>
      </c>
      <c r="N8" s="6">
        <f>M8*100/162/100</f>
        <v>5.5555555555555552E-2</v>
      </c>
      <c r="O8" s="7">
        <f>O21+O18+O15+O12+O9</f>
        <v>1</v>
      </c>
    </row>
    <row r="9" spans="1:17" x14ac:dyDescent="0.25">
      <c r="A9" s="53" t="s">
        <v>5</v>
      </c>
      <c r="B9" s="54"/>
      <c r="C9" s="25">
        <v>0</v>
      </c>
      <c r="D9" s="28"/>
      <c r="E9" s="25"/>
      <c r="F9" s="63">
        <f>100*E9/31/100</f>
        <v>0</v>
      </c>
      <c r="G9" s="25">
        <v>0</v>
      </c>
      <c r="H9" s="63">
        <f>100*G9/31/100</f>
        <v>0</v>
      </c>
      <c r="I9" s="25">
        <v>0</v>
      </c>
      <c r="J9" s="28"/>
      <c r="K9" s="25">
        <v>0</v>
      </c>
      <c r="L9" s="28"/>
      <c r="M9" s="25">
        <v>0</v>
      </c>
      <c r="N9" s="57"/>
      <c r="O9" s="22">
        <v>0</v>
      </c>
    </row>
    <row r="10" spans="1:17" x14ac:dyDescent="0.25">
      <c r="A10" s="55"/>
      <c r="B10" s="56"/>
      <c r="C10" s="26"/>
      <c r="D10" s="26"/>
      <c r="E10" s="26"/>
      <c r="F10" s="64"/>
      <c r="G10" s="26"/>
      <c r="H10" s="64"/>
      <c r="I10" s="26"/>
      <c r="J10" s="29"/>
      <c r="K10" s="26"/>
      <c r="L10" s="29"/>
      <c r="M10" s="26"/>
      <c r="N10" s="58"/>
      <c r="O10" s="23"/>
    </row>
    <row r="11" spans="1:17" x14ac:dyDescent="0.25">
      <c r="A11" s="47">
        <v>100</v>
      </c>
      <c r="B11" s="48"/>
      <c r="C11" s="27"/>
      <c r="D11" s="27"/>
      <c r="E11" s="27"/>
      <c r="F11" s="65"/>
      <c r="G11" s="27"/>
      <c r="H11" s="65"/>
      <c r="I11" s="27"/>
      <c r="J11" s="30"/>
      <c r="K11" s="27"/>
      <c r="L11" s="30"/>
      <c r="M11" s="27"/>
      <c r="N11" s="59"/>
      <c r="O11" s="24"/>
    </row>
    <row r="12" spans="1:17" x14ac:dyDescent="0.25">
      <c r="A12" s="49" t="s">
        <v>6</v>
      </c>
      <c r="B12" s="50"/>
      <c r="C12" s="25">
        <v>0</v>
      </c>
      <c r="D12" s="25"/>
      <c r="E12" s="25">
        <v>1</v>
      </c>
      <c r="F12" s="63">
        <f>100*E12/32/100</f>
        <v>3.125E-2</v>
      </c>
      <c r="G12" s="25">
        <v>0</v>
      </c>
      <c r="H12" s="35"/>
      <c r="I12" s="25">
        <v>0</v>
      </c>
      <c r="J12" s="28"/>
      <c r="K12" s="25">
        <v>0</v>
      </c>
      <c r="L12" s="28"/>
      <c r="M12" s="25">
        <v>0</v>
      </c>
      <c r="N12" s="57"/>
      <c r="O12" s="22">
        <f>100*1/162/100</f>
        <v>6.1728395061728392E-3</v>
      </c>
    </row>
    <row r="13" spans="1:17" x14ac:dyDescent="0.25">
      <c r="A13" s="49"/>
      <c r="B13" s="50"/>
      <c r="C13" s="26"/>
      <c r="D13" s="26"/>
      <c r="E13" s="26"/>
      <c r="F13" s="64"/>
      <c r="G13" s="26"/>
      <c r="H13" s="36"/>
      <c r="I13" s="26"/>
      <c r="J13" s="29"/>
      <c r="K13" s="26"/>
      <c r="L13" s="29"/>
      <c r="M13" s="26"/>
      <c r="N13" s="58"/>
      <c r="O13" s="23"/>
    </row>
    <row r="14" spans="1:17" x14ac:dyDescent="0.25">
      <c r="A14" s="51" t="s">
        <v>7</v>
      </c>
      <c r="B14" s="52"/>
      <c r="C14" s="27"/>
      <c r="D14" s="27"/>
      <c r="E14" s="27"/>
      <c r="F14" s="65"/>
      <c r="G14" s="27"/>
      <c r="H14" s="37"/>
      <c r="I14" s="27"/>
      <c r="J14" s="30"/>
      <c r="K14" s="27"/>
      <c r="L14" s="30"/>
      <c r="M14" s="27"/>
      <c r="N14" s="59"/>
      <c r="O14" s="24"/>
    </row>
    <row r="15" spans="1:17" x14ac:dyDescent="0.25">
      <c r="A15" s="72" t="s">
        <v>6</v>
      </c>
      <c r="B15" s="73"/>
      <c r="C15" s="25">
        <v>1</v>
      </c>
      <c r="D15" s="28">
        <f>C15/39/100*100</f>
        <v>2.564102564102564E-2</v>
      </c>
      <c r="E15" s="35">
        <v>0</v>
      </c>
      <c r="F15" s="63">
        <f>100*E15/32/100</f>
        <v>0</v>
      </c>
      <c r="G15" s="25">
        <v>0</v>
      </c>
      <c r="H15" s="63">
        <f>100*G15/44/100</f>
        <v>0</v>
      </c>
      <c r="I15" s="25">
        <v>0</v>
      </c>
      <c r="J15" s="28"/>
      <c r="K15" s="25">
        <v>0</v>
      </c>
      <c r="L15" s="28"/>
      <c r="M15" s="25">
        <v>0</v>
      </c>
      <c r="N15" s="57"/>
      <c r="O15" s="22">
        <f>100*1/162/100</f>
        <v>6.1728395061728392E-3</v>
      </c>
    </row>
    <row r="16" spans="1:17" x14ac:dyDescent="0.25">
      <c r="A16" s="74"/>
      <c r="B16" s="75"/>
      <c r="C16" s="26"/>
      <c r="D16" s="29"/>
      <c r="E16" s="36"/>
      <c r="F16" s="64"/>
      <c r="G16" s="26"/>
      <c r="H16" s="64"/>
      <c r="I16" s="26"/>
      <c r="J16" s="29"/>
      <c r="K16" s="26"/>
      <c r="L16" s="29"/>
      <c r="M16" s="26"/>
      <c r="N16" s="58"/>
      <c r="O16" s="23"/>
    </row>
    <row r="17" spans="1:15" x14ac:dyDescent="0.25">
      <c r="A17" s="76" t="s">
        <v>8</v>
      </c>
      <c r="B17" s="77"/>
      <c r="C17" s="27"/>
      <c r="D17" s="30"/>
      <c r="E17" s="37"/>
      <c r="F17" s="65"/>
      <c r="G17" s="27"/>
      <c r="H17" s="65"/>
      <c r="I17" s="27"/>
      <c r="J17" s="30"/>
      <c r="K17" s="27"/>
      <c r="L17" s="30"/>
      <c r="M17" s="27"/>
      <c r="N17" s="59"/>
      <c r="O17" s="24"/>
    </row>
    <row r="18" spans="1:15" x14ac:dyDescent="0.25">
      <c r="A18" s="78" t="s">
        <v>6</v>
      </c>
      <c r="B18" s="79"/>
      <c r="C18" s="25">
        <v>1</v>
      </c>
      <c r="D18" s="28">
        <f>C18/39/100*100</f>
        <v>2.564102564102564E-2</v>
      </c>
      <c r="E18" s="25">
        <v>9</v>
      </c>
      <c r="F18" s="63">
        <f>100*E18/32/100</f>
        <v>0.28125</v>
      </c>
      <c r="G18" s="25">
        <v>0</v>
      </c>
      <c r="H18" s="63">
        <f>100*G18/31/100</f>
        <v>0</v>
      </c>
      <c r="I18" s="25">
        <v>0</v>
      </c>
      <c r="J18" s="28"/>
      <c r="K18" s="25">
        <v>1</v>
      </c>
      <c r="L18" s="28">
        <f>100*K18/16/100</f>
        <v>6.25E-2</v>
      </c>
      <c r="M18" s="25">
        <v>0</v>
      </c>
      <c r="N18" s="60"/>
      <c r="O18" s="22">
        <f>100*11/162/100</f>
        <v>6.7901234567901231E-2</v>
      </c>
    </row>
    <row r="19" spans="1:15" x14ac:dyDescent="0.25">
      <c r="A19" s="80"/>
      <c r="B19" s="81"/>
      <c r="C19" s="26"/>
      <c r="D19" s="29"/>
      <c r="E19" s="26"/>
      <c r="F19" s="64"/>
      <c r="G19" s="26"/>
      <c r="H19" s="64"/>
      <c r="I19" s="26"/>
      <c r="J19" s="29"/>
      <c r="K19" s="26"/>
      <c r="L19" s="29"/>
      <c r="M19" s="26"/>
      <c r="N19" s="61"/>
      <c r="O19" s="23"/>
    </row>
    <row r="20" spans="1:15" x14ac:dyDescent="0.25">
      <c r="A20" s="70" t="s">
        <v>9</v>
      </c>
      <c r="B20" s="71"/>
      <c r="C20" s="27"/>
      <c r="D20" s="30"/>
      <c r="E20" s="27"/>
      <c r="F20" s="65"/>
      <c r="G20" s="27"/>
      <c r="H20" s="65"/>
      <c r="I20" s="27"/>
      <c r="J20" s="30"/>
      <c r="K20" s="27"/>
      <c r="L20" s="30"/>
      <c r="M20" s="27"/>
      <c r="N20" s="62"/>
      <c r="O20" s="24"/>
    </row>
    <row r="21" spans="1:15" x14ac:dyDescent="0.25">
      <c r="A21" s="41" t="s">
        <v>6</v>
      </c>
      <c r="B21" s="42"/>
      <c r="C21" s="25">
        <v>37</v>
      </c>
      <c r="D21" s="38">
        <f>100*C21/39/100</f>
        <v>0.94871794871794879</v>
      </c>
      <c r="E21" s="25">
        <v>22</v>
      </c>
      <c r="F21" s="38">
        <f>100*E21/32/100</f>
        <v>0.6875</v>
      </c>
      <c r="G21" s="25">
        <v>33</v>
      </c>
      <c r="H21" s="38">
        <f>100*G21/33/100</f>
        <v>1</v>
      </c>
      <c r="I21" s="25">
        <v>33</v>
      </c>
      <c r="J21" s="38">
        <f>100*I21/33/100</f>
        <v>1</v>
      </c>
      <c r="K21" s="25">
        <v>15</v>
      </c>
      <c r="L21" s="38">
        <f>100*K21/16/100</f>
        <v>0.9375</v>
      </c>
      <c r="M21" s="25">
        <v>9</v>
      </c>
      <c r="N21" s="38">
        <f>100*M21/9/100</f>
        <v>1</v>
      </c>
      <c r="O21" s="22">
        <f>100*149/162/100</f>
        <v>0.91975308641975306</v>
      </c>
    </row>
    <row r="22" spans="1:15" x14ac:dyDescent="0.25">
      <c r="A22" s="43"/>
      <c r="B22" s="44"/>
      <c r="C22" s="26"/>
      <c r="D22" s="39"/>
      <c r="E22" s="26"/>
      <c r="F22" s="39"/>
      <c r="G22" s="26"/>
      <c r="H22" s="39"/>
      <c r="I22" s="26"/>
      <c r="J22" s="39"/>
      <c r="K22" s="26"/>
      <c r="L22" s="39"/>
      <c r="M22" s="26"/>
      <c r="N22" s="39"/>
      <c r="O22" s="23"/>
    </row>
    <row r="23" spans="1:15" x14ac:dyDescent="0.25">
      <c r="A23" s="45" t="s">
        <v>10</v>
      </c>
      <c r="B23" s="46"/>
      <c r="C23" s="27"/>
      <c r="D23" s="40"/>
      <c r="E23" s="27"/>
      <c r="F23" s="40"/>
      <c r="G23" s="27"/>
      <c r="H23" s="40"/>
      <c r="I23" s="27"/>
      <c r="J23" s="40"/>
      <c r="K23" s="27"/>
      <c r="L23" s="40"/>
      <c r="M23" s="27"/>
      <c r="N23" s="40"/>
      <c r="O23" s="24"/>
    </row>
    <row r="24" spans="1:15" ht="15.75" thickBot="1" x14ac:dyDescent="0.3">
      <c r="A24" s="20" t="s">
        <v>12</v>
      </c>
      <c r="B24" s="21"/>
      <c r="C24" s="8">
        <f t="shared" ref="C24:N24" si="0">SUM(C9:C23)</f>
        <v>39</v>
      </c>
      <c r="D24" s="9">
        <f>D15+D18+D21</f>
        <v>1</v>
      </c>
      <c r="E24" s="8">
        <f t="shared" si="0"/>
        <v>32</v>
      </c>
      <c r="F24" s="9">
        <f t="shared" si="0"/>
        <v>1</v>
      </c>
      <c r="G24" s="8">
        <f t="shared" si="0"/>
        <v>33</v>
      </c>
      <c r="H24" s="9">
        <f t="shared" si="0"/>
        <v>1</v>
      </c>
      <c r="I24" s="8">
        <f t="shared" si="0"/>
        <v>33</v>
      </c>
      <c r="J24" s="9">
        <f t="shared" si="0"/>
        <v>1</v>
      </c>
      <c r="K24" s="8">
        <f t="shared" si="0"/>
        <v>16</v>
      </c>
      <c r="L24" s="9">
        <f t="shared" si="0"/>
        <v>1</v>
      </c>
      <c r="M24" s="8">
        <f t="shared" si="0"/>
        <v>9</v>
      </c>
      <c r="N24" s="9">
        <f t="shared" si="0"/>
        <v>1</v>
      </c>
      <c r="O24" s="10">
        <f>C24+E24+G24+I24+K24+M24</f>
        <v>162</v>
      </c>
    </row>
    <row r="26" spans="1:15" x14ac:dyDescent="0.25">
      <c r="A26" s="82"/>
      <c r="B26" s="82"/>
      <c r="C26" s="82"/>
      <c r="L26" s="83" t="s">
        <v>25</v>
      </c>
      <c r="M26" s="83"/>
      <c r="N26" s="83"/>
    </row>
    <row r="27" spans="1:15" x14ac:dyDescent="0.25">
      <c r="L27" s="83" t="s">
        <v>26</v>
      </c>
      <c r="M27" s="83"/>
      <c r="N27" s="83"/>
    </row>
    <row r="28" spans="1:15" x14ac:dyDescent="0.25">
      <c r="L28" s="84" t="s">
        <v>27</v>
      </c>
      <c r="M28" s="84"/>
      <c r="N28" s="84"/>
    </row>
  </sheetData>
  <mergeCells count="98">
    <mergeCell ref="A26:C26"/>
    <mergeCell ref="L26:N26"/>
    <mergeCell ref="L27:N27"/>
    <mergeCell ref="L28:N28"/>
    <mergeCell ref="I5:J5"/>
    <mergeCell ref="I6:J6"/>
    <mergeCell ref="K5:L5"/>
    <mergeCell ref="K6:L6"/>
    <mergeCell ref="M6:N6"/>
    <mergeCell ref="M5:N5"/>
    <mergeCell ref="C6:D6"/>
    <mergeCell ref="C5:D5"/>
    <mergeCell ref="E5:F5"/>
    <mergeCell ref="E6:F6"/>
    <mergeCell ref="G5:H5"/>
    <mergeCell ref="G6:H6"/>
    <mergeCell ref="A7:B7"/>
    <mergeCell ref="A8:B8"/>
    <mergeCell ref="A20:B20"/>
    <mergeCell ref="H9:H11"/>
    <mergeCell ref="F12:F14"/>
    <mergeCell ref="G12:G14"/>
    <mergeCell ref="H12:H14"/>
    <mergeCell ref="F15:F17"/>
    <mergeCell ref="D15:D17"/>
    <mergeCell ref="D9:D11"/>
    <mergeCell ref="D12:D14"/>
    <mergeCell ref="F9:F11"/>
    <mergeCell ref="G9:G11"/>
    <mergeCell ref="A15:B16"/>
    <mergeCell ref="A17:B17"/>
    <mergeCell ref="A18:B19"/>
    <mergeCell ref="M18:M20"/>
    <mergeCell ref="G15:G17"/>
    <mergeCell ref="H15:H17"/>
    <mergeCell ref="I15:I17"/>
    <mergeCell ref="J15:J17"/>
    <mergeCell ref="K15:K17"/>
    <mergeCell ref="L15:L17"/>
    <mergeCell ref="J18:J20"/>
    <mergeCell ref="M15:M17"/>
    <mergeCell ref="N18:N20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F18:F20"/>
    <mergeCell ref="G18:G20"/>
    <mergeCell ref="H18:H20"/>
    <mergeCell ref="I18:I20"/>
    <mergeCell ref="K18:K20"/>
    <mergeCell ref="L18:L20"/>
    <mergeCell ref="N15:N17"/>
    <mergeCell ref="N9:N11"/>
    <mergeCell ref="I12:I14"/>
    <mergeCell ref="J12:J14"/>
    <mergeCell ref="K12:K14"/>
    <mergeCell ref="L12:L14"/>
    <mergeCell ref="M12:M14"/>
    <mergeCell ref="I9:I11"/>
    <mergeCell ref="J9:J11"/>
    <mergeCell ref="K9:K11"/>
    <mergeCell ref="L9:L11"/>
    <mergeCell ref="M9:M11"/>
    <mergeCell ref="N12:N14"/>
    <mergeCell ref="C21:C23"/>
    <mergeCell ref="D21:D23"/>
    <mergeCell ref="A21:B22"/>
    <mergeCell ref="A23:B23"/>
    <mergeCell ref="C9:C11"/>
    <mergeCell ref="C12:C14"/>
    <mergeCell ref="C15:C17"/>
    <mergeCell ref="A11:B11"/>
    <mergeCell ref="A12:B13"/>
    <mergeCell ref="A14:B14"/>
    <mergeCell ref="A9:B10"/>
    <mergeCell ref="C18:C20"/>
    <mergeCell ref="A3:O3"/>
    <mergeCell ref="A4:O4"/>
    <mergeCell ref="O5:O7"/>
    <mergeCell ref="A24:B24"/>
    <mergeCell ref="O9:O11"/>
    <mergeCell ref="O12:O14"/>
    <mergeCell ref="O15:O17"/>
    <mergeCell ref="O18:O20"/>
    <mergeCell ref="O21:O23"/>
    <mergeCell ref="E18:E20"/>
    <mergeCell ref="E21:E23"/>
    <mergeCell ref="D18:D20"/>
    <mergeCell ref="A5:B6"/>
    <mergeCell ref="E9:E11"/>
    <mergeCell ref="E12:E14"/>
    <mergeCell ref="E15:E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 pubblicare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2024-11-27T10:51:53Z</dcterms:modified>
</cp:coreProperties>
</file>